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183B522BE1D40E3873593A0515CA23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81725" y="1485900"/>
          <a:ext cx="11477625" cy="3133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62435D16110A44AF973F940E5BC062B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1725" y="971550"/>
          <a:ext cx="6134100" cy="7858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533251B9C6C42E2A49D63060C696962" descr="31f76a3fd9b77d7f83b6a2007d99418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91250" y="1933575"/>
          <a:ext cx="10058400" cy="5031740"/>
        </a:xfrm>
        <a:prstGeom prst="rect">
          <a:avLst/>
        </a:prstGeom>
      </xdr:spPr>
    </xdr:pic>
  </etc:cellImage>
  <etc:cellImage>
    <xdr:pic>
      <xdr:nvPicPr>
        <xdr:cNvPr id="6" name="ID_FC691A22D9714C098194DCAF582B44C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81725" y="800100"/>
          <a:ext cx="4448175" cy="7258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44C064F0BDF64CDD9F821039375221C8" descr="门牌 拷贝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77000" y="5894070"/>
          <a:ext cx="10058400" cy="5247640"/>
        </a:xfrm>
        <a:prstGeom prst="rect">
          <a:avLst/>
        </a:prstGeom>
      </xdr:spPr>
    </xdr:pic>
  </etc:cellImage>
  <etc:cellImage>
    <xdr:pic>
      <xdr:nvPicPr>
        <xdr:cNvPr id="10" name="ID_B487463C353D48A6BDFB5F442FA4DAB6" descr="楼层索引 拷贝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962775" y="6519545"/>
          <a:ext cx="7788275" cy="10058400"/>
        </a:xfrm>
        <a:prstGeom prst="rect">
          <a:avLst/>
        </a:prstGeom>
      </xdr:spPr>
    </xdr:pic>
  </etc:cellImage>
  <etc:cellImage>
    <xdr:pic>
      <xdr:nvPicPr>
        <xdr:cNvPr id="12" name="ID_1EDC2214362A486AAD27CC5FA0EB8224" descr="224c9442cfbcb72a4947aaa2765f6b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638925" y="8978265"/>
          <a:ext cx="10058400" cy="5657850"/>
        </a:xfrm>
        <a:prstGeom prst="rect">
          <a:avLst/>
        </a:prstGeom>
      </xdr:spPr>
    </xdr:pic>
  </etc:cellImage>
  <etc:cellImage>
    <xdr:pic>
      <xdr:nvPicPr>
        <xdr:cNvPr id="13" name="ID_7355C85A35F44A13982D49B8AFE5AA2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762750" y="9832975"/>
          <a:ext cx="2352675" cy="838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02F99F792E5D4B3188F860EA7E4E58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19875" y="8930640"/>
          <a:ext cx="8458200" cy="561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DA2C0B3BE2254C1CACD0F8B31469355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810375" y="8769985"/>
          <a:ext cx="857250" cy="866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EB3707BD6A2145E89DDAB930CAD6923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67525" y="8444865"/>
          <a:ext cx="7429500" cy="10572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<sst xmlns="http://schemas.openxmlformats.org/spreadsheetml/2006/main" count="117" uniqueCount="68">
  <si>
    <t>职业技术学院报价明细表</t>
  </si>
  <si>
    <t>序号</t>
  </si>
  <si>
    <t>名称</t>
  </si>
  <si>
    <t>尺寸</t>
  </si>
  <si>
    <t>数量</t>
  </si>
  <si>
    <t>单位</t>
  </si>
  <si>
    <t>材质</t>
  </si>
  <si>
    <t>单价</t>
  </si>
  <si>
    <t>金额</t>
  </si>
  <si>
    <t>图片</t>
  </si>
  <si>
    <t>墙面尺寸</t>
  </si>
  <si>
    <t>备注</t>
  </si>
  <si>
    <t>文化墙3</t>
  </si>
  <si>
    <t>1.67*1.17</t>
  </si>
  <si>
    <t>套</t>
  </si>
  <si>
    <t>硅藻泥板UV</t>
  </si>
  <si>
    <t>1.58*3</t>
  </si>
  <si>
    <t>文化墙4</t>
  </si>
  <si>
    <t>1.05*1.38</t>
  </si>
  <si>
    <t>1.85*3</t>
  </si>
  <si>
    <t>文化墙5</t>
  </si>
  <si>
    <t>4.3*1.20</t>
  </si>
  <si>
    <t>3*6</t>
  </si>
  <si>
    <t>总计金额</t>
  </si>
  <si>
    <t>背景墙字</t>
  </si>
  <si>
    <t>0.4*10+0.5</t>
  </si>
  <si>
    <t>10mm雪弗板+2mm亚克力</t>
  </si>
  <si>
    <t>5m宽</t>
  </si>
  <si>
    <t>门牌</t>
  </si>
  <si>
    <t>34.5*18</t>
  </si>
  <si>
    <t>铝合金平板牌</t>
  </si>
  <si>
    <t>可抽拉替换</t>
  </si>
  <si>
    <t>楼道索引</t>
  </si>
  <si>
    <t>43.8*56.6</t>
  </si>
  <si>
    <t>标+字</t>
  </si>
  <si>
    <t>7.5*60</t>
  </si>
  <si>
    <t>张</t>
  </si>
  <si>
    <t>车贴</t>
  </si>
  <si>
    <t>10*80</t>
  </si>
  <si>
    <t>8*50</t>
  </si>
  <si>
    <t>10*50</t>
  </si>
  <si>
    <t>圆标</t>
  </si>
  <si>
    <t>60*60</t>
  </si>
  <si>
    <t>个</t>
  </si>
  <si>
    <t>2.0雪弗板UV</t>
  </si>
  <si>
    <t>理论培训教室</t>
  </si>
  <si>
    <t>40*60</t>
  </si>
  <si>
    <t>7mm雪弗板</t>
  </si>
  <si>
    <t>展板</t>
  </si>
  <si>
    <t>232*112</t>
  </si>
  <si>
    <t>10mm雪弗板</t>
  </si>
  <si>
    <t>继续教育雨搭</t>
  </si>
  <si>
    <t>420*100</t>
  </si>
  <si>
    <t>铝塑板+钛金字</t>
  </si>
  <si>
    <t>候考室</t>
  </si>
  <si>
    <t>40*50</t>
  </si>
  <si>
    <t>200一平</t>
  </si>
  <si>
    <t>候考室（大牌子）</t>
  </si>
  <si>
    <t>400*100</t>
  </si>
  <si>
    <t>大方板+雕刻字</t>
  </si>
  <si>
    <t>报名处</t>
  </si>
  <si>
    <t>制度板</t>
  </si>
  <si>
    <t>80*120</t>
  </si>
  <si>
    <t>KT板包边</t>
  </si>
  <si>
    <t>55一平</t>
  </si>
  <si>
    <t>组织架构</t>
  </si>
  <si>
    <t>更换内容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</si>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</sst>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jpeg"/><Relationship Id="rId6" Type="http://schemas.openxmlformats.org/officeDocument/2006/relationships/image" Target="media/image7.jpeg"/><Relationship Id="rId5" Type="http://schemas.openxmlformats.org/officeDocument/2006/relationships/image" Target="media/image6.jpeg"/><Relationship Id="rId4" Type="http://schemas.openxmlformats.org/officeDocument/2006/relationships/image" Target="media/image5.png"/><Relationship Id="rId3" Type="http://schemas.openxmlformats.org/officeDocument/2006/relationships/image" Target="media/image4.jpeg"/><Relationship Id="rId2" Type="http://schemas.openxmlformats.org/officeDocument/2006/relationships/image" Target="media/image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66675</xdr:colOff>
      <xdr:row>27</xdr:row>
      <xdr:rowOff>18415</xdr:rowOff>
    </xdr:from>
    <xdr:to>
      <xdr:col>10</xdr:col>
      <xdr:colOff>143510</xdr:colOff>
      <xdr:row>27</xdr:row>
      <xdr:rowOff>1239520</xdr:rowOff>
    </xdr:to>
    <xdr:pic>
      <xdr:nvPicPr>
        <xdr:cNvPr id="2" name="图片 1" descr="3cdef14ca8618b1ffb5744f7f9bed007_compres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5200" y="11110595"/>
          <a:ext cx="2077085" cy="1221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topLeftCell="A17" workbookViewId="0">
      <selection activeCell="I35" sqref="I35"/>
    </sheetView>
  </sheetViews>
  <sheetFormatPr defaultColWidth="9" defaultRowHeight="13.5"/>
  <cols>
    <col min="1" max="2" width="5.125" customWidth="1"/>
    <col min="3" max="3" width="17.125" customWidth="1"/>
    <col min="4" max="4" width="11.5" customWidth="1"/>
    <col min="6" max="6" width="5.125" customWidth="1"/>
    <col min="7" max="7" width="23" customWidth="1"/>
    <col min="8" max="8" width="19.125" customWidth="1"/>
    <col min="9" max="9" width="10.375"/>
    <col min="10" max="10" width="15.875" customWidth="1"/>
    <col min="11" max="11" width="10.875" customWidth="1"/>
    <col min="14" max="14" width="12.625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ht="73" customHeight="1" spans="1:12">
      <c r="A3" s="2">
        <v>3</v>
      </c>
      <c r="B3" s="2">
        <v>3</v>
      </c>
      <c r="C3" s="2" t="s">
        <v>12</v>
      </c>
      <c r="D3" s="2" t="s">
        <v>13</v>
      </c>
      <c r="E3" s="2">
        <v>1</v>
      </c>
      <c r="F3" s="2" t="s">
        <v>14</v>
      </c>
      <c r="G3" s="2" t="s">
        <v>15</v>
      </c>
      <c r="H3" s="2">
        <v>350</v>
      </c>
      <c r="I3" s="2">
        <f>1.67*1.17*350</f>
        <v>683.865</v>
      </c>
      <c r="J3" s="2" t="str">
        <f>_xlfn.DISPIMG("ID_FC691A22D9714C098194DCAF582B44C9",1)</f>
        <v>=DISPIMG("ID_FC691A22D9714C098194DCAF582B44C9",1)</v>
      </c>
      <c r="K3" s="2" t="s">
        <v>16</v>
      </c>
      <c r="L3" s="2"/>
    </row>
    <row r="4" ht="70" customHeight="1" spans="1:12">
      <c r="A4" s="2">
        <v>4</v>
      </c>
      <c r="B4" s="2">
        <v>4</v>
      </c>
      <c r="C4" s="2" t="s">
        <v>17</v>
      </c>
      <c r="D4" s="2" t="s">
        <v>18</v>
      </c>
      <c r="E4" s="2">
        <v>1</v>
      </c>
      <c r="F4" s="2" t="s">
        <v>14</v>
      </c>
      <c r="G4" s="2" t="s">
        <v>15</v>
      </c>
      <c r="H4" s="2">
        <v>350</v>
      </c>
      <c r="I4" s="2">
        <f>1.05*1.38*350</f>
        <v>507.15</v>
      </c>
      <c r="J4" s="2" t="str">
        <f>_xlfn.DISPIMG("ID_62435D16110A44AF973F940E5BC062BC",1)</f>
        <v>=DISPIMG("ID_62435D16110A44AF973F940E5BC062BC",1)</v>
      </c>
      <c r="K4" s="2" t="s">
        <v>19</v>
      </c>
      <c r="L4" s="2"/>
    </row>
    <row r="5" ht="44.4" spans="1:12">
      <c r="A5" s="2">
        <v>5</v>
      </c>
      <c r="B5" s="2">
        <v>5</v>
      </c>
      <c r="C5" s="2" t="s">
        <v>20</v>
      </c>
      <c r="D5" s="2" t="s">
        <v>21</v>
      </c>
      <c r="E5" s="2">
        <v>1</v>
      </c>
      <c r="F5" s="2" t="s">
        <v>14</v>
      </c>
      <c r="G5" s="2" t="s">
        <v>15</v>
      </c>
      <c r="H5" s="2">
        <v>350</v>
      </c>
      <c r="I5" s="2">
        <f>4.3*1.2*350</f>
        <v>1806</v>
      </c>
      <c r="J5" s="2" t="str">
        <f>_xlfn.DISPIMG("ID_2533251B9C6C42E2A49D63060C696962",1)</f>
        <v>=DISPIMG("ID_2533251B9C6C42E2A49D63060C696962",1)</v>
      </c>
      <c r="K5" s="2" t="s">
        <v>22</v>
      </c>
      <c r="L5" s="2"/>
    </row>
    <row r="6" spans="1:12">
      <c r="A6" s="2"/>
      <c r="B6" s="2"/>
      <c r="C6" s="2"/>
      <c r="D6" s="2"/>
      <c r="E6" s="2"/>
      <c r="F6" s="2"/>
      <c r="G6" s="2"/>
      <c r="H6" s="2" t="s">
        <v>23</v>
      </c>
      <c r="I6" s="2">
        <f>SUM(I3:I5)</f>
        <v>2997.015</v>
      </c>
      <c r="J6" s="2"/>
      <c r="K6" s="2"/>
      <c r="L6" s="2"/>
    </row>
    <row r="7" spans="1:12">
      <c r="I7" s="3"/>
    </row>
    <row r="8" spans="1:12">
      <c r="A8" s="2" t="s">
        <v>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/>
      <c r="J8" s="2" t="s">
        <v>9</v>
      </c>
      <c r="K8" s="2" t="s">
        <v>10</v>
      </c>
      <c r="L8" s="2" t="s">
        <v>11</v>
      </c>
    </row>
    <row r="9" ht="27.6" spans="1:12">
      <c r="A9" s="2">
        <v>1</v>
      </c>
      <c r="B9" s="2">
        <v>1</v>
      </c>
      <c r="C9" s="2" t="s">
        <v>24</v>
      </c>
      <c r="D9" s="2" t="s">
        <v>25</v>
      </c>
      <c r="E9" s="2">
        <v>1</v>
      </c>
      <c r="F9" s="2" t="s">
        <v>14</v>
      </c>
      <c r="G9" s="2" t="s">
        <v>26</v>
      </c>
      <c r="H9" s="2">
        <v>800</v>
      </c>
      <c r="I9" s="2">
        <v>800</v>
      </c>
      <c r="J9" s="2" t="str">
        <f>_xlfn.DISPIMG("ID_E183B522BE1D40E3873593A0515CA23F",1)</f>
        <v>=DISPIMG("ID_E183B522BE1D40E3873593A0515CA23F",1)</v>
      </c>
      <c r="K9" s="2" t="s">
        <v>27</v>
      </c>
      <c r="L9" s="2"/>
    </row>
    <row r="10" ht="50.75" spans="1:12">
      <c r="A10" s="2">
        <v>2</v>
      </c>
      <c r="B10" s="2">
        <v>2</v>
      </c>
      <c r="C10" s="2" t="s">
        <v>28</v>
      </c>
      <c r="D10" s="2" t="s">
        <v>29</v>
      </c>
      <c r="E10" s="2">
        <v>31</v>
      </c>
      <c r="F10" s="2" t="s">
        <v>14</v>
      </c>
      <c r="G10" s="2" t="s">
        <v>30</v>
      </c>
      <c r="H10" s="2">
        <v>112</v>
      </c>
      <c r="I10" s="2">
        <f>E10*H10</f>
        <v>3472</v>
      </c>
      <c r="J10" s="2" t="str">
        <f>_xlfn.DISPIMG("ID_44C064F0BDF64CDD9F821039375221C8",1)</f>
        <v>=DISPIMG("ID_44C064F0BDF64CDD9F821039375221C8",1)</v>
      </c>
      <c r="K10" s="2" t="s">
        <v>31</v>
      </c>
      <c r="L10" s="2"/>
    </row>
    <row r="11" ht="122.35" spans="1:12">
      <c r="A11" s="2">
        <v>3</v>
      </c>
      <c r="B11" s="2">
        <v>3</v>
      </c>
      <c r="C11" s="2" t="s">
        <v>32</v>
      </c>
      <c r="D11" s="2" t="s">
        <v>33</v>
      </c>
      <c r="E11" s="2">
        <v>1</v>
      </c>
      <c r="F11" s="2" t="s">
        <v>14</v>
      </c>
      <c r="G11" s="2" t="s">
        <v>30</v>
      </c>
      <c r="H11" s="2">
        <v>451</v>
      </c>
      <c r="I11" s="2">
        <v>451</v>
      </c>
      <c r="J11" s="2" t="str">
        <f>_xlfn.DISPIMG("ID_B487463C353D48A6BDFB5F442FA4DAB6",1)</f>
        <v>=DISPIMG("ID_B487463C353D48A6BDFB5F442FA4DAB6",1)</v>
      </c>
      <c r="K11" s="2" t="s">
        <v>31</v>
      </c>
      <c r="L11" s="2"/>
    </row>
    <row r="12" spans="1:12">
      <c r="A12" s="2">
        <v>4</v>
      </c>
      <c r="B12" s="2">
        <v>4</v>
      </c>
      <c r="C12" s="2" t="s">
        <v>34</v>
      </c>
      <c r="D12" s="2" t="s">
        <v>35</v>
      </c>
      <c r="E12" s="2">
        <v>24</v>
      </c>
      <c r="F12" s="2" t="s">
        <v>36</v>
      </c>
      <c r="G12" s="2" t="s">
        <v>37</v>
      </c>
      <c r="H12" s="2">
        <v>2</v>
      </c>
      <c r="I12" s="2">
        <f>H12*E12</f>
        <v>48</v>
      </c>
      <c r="J12" s="4" t="str">
        <f>_xlfn.DISPIMG("ID_EB3707BD6A2145E89DDAB930CAD69238",1)</f>
        <v>=DISPIMG("ID_EB3707BD6A2145E89DDAB930CAD69238",1)</v>
      </c>
      <c r="K12" s="2"/>
      <c r="L12" s="2"/>
    </row>
    <row r="13" spans="1:12">
      <c r="A13" s="2">
        <v>5</v>
      </c>
      <c r="B13" s="2">
        <v>5</v>
      </c>
      <c r="C13" s="2" t="s">
        <v>34</v>
      </c>
      <c r="D13" s="2" t="s">
        <v>38</v>
      </c>
      <c r="E13" s="2">
        <v>5</v>
      </c>
      <c r="F13" s="2" t="s">
        <v>36</v>
      </c>
      <c r="G13" s="2" t="s">
        <v>37</v>
      </c>
      <c r="H13" s="2">
        <v>2.5</v>
      </c>
      <c r="I13" s="2">
        <f>H13*E13</f>
        <v>12.5</v>
      </c>
      <c r="J13" s="5"/>
      <c r="K13" s="2"/>
      <c r="L13" s="2"/>
    </row>
    <row r="14" spans="1:12">
      <c r="A14" s="2">
        <v>6</v>
      </c>
      <c r="B14" s="2">
        <v>6</v>
      </c>
      <c r="C14" s="2" t="s">
        <v>34</v>
      </c>
      <c r="D14" s="2" t="s">
        <v>39</v>
      </c>
      <c r="E14" s="2">
        <v>1</v>
      </c>
      <c r="F14" s="2" t="s">
        <v>36</v>
      </c>
      <c r="G14" s="2" t="s">
        <v>37</v>
      </c>
      <c r="H14" s="2">
        <v>1.5</v>
      </c>
      <c r="I14" s="2">
        <v>1.5</v>
      </c>
      <c r="J14" s="5"/>
      <c r="K14" s="2"/>
      <c r="L14" s="2"/>
    </row>
    <row r="15" spans="1:12">
      <c r="A15" s="2">
        <v>7</v>
      </c>
      <c r="B15" s="2">
        <v>7</v>
      </c>
      <c r="C15" s="2" t="s">
        <v>34</v>
      </c>
      <c r="D15" s="2" t="s">
        <v>40</v>
      </c>
      <c r="E15" s="2">
        <v>4</v>
      </c>
      <c r="F15" s="2" t="s">
        <v>36</v>
      </c>
      <c r="G15" s="2" t="s">
        <v>37</v>
      </c>
      <c r="H15" s="2">
        <f>0.1*0.5*35</f>
        <v>1.75</v>
      </c>
      <c r="I15" s="2">
        <f>H15*E15</f>
        <v>7</v>
      </c>
      <c r="J15" s="6"/>
      <c r="K15" s="2"/>
      <c r="L15" s="2"/>
    </row>
    <row r="16" ht="70.5" spans="1:12">
      <c r="A16" s="2">
        <v>8</v>
      </c>
      <c r="B16" s="2">
        <v>8</v>
      </c>
      <c r="C16" s="2" t="s">
        <v>41</v>
      </c>
      <c r="D16" s="2" t="s">
        <v>42</v>
      </c>
      <c r="E16" s="2">
        <v>1</v>
      </c>
      <c r="F16" s="2" t="s">
        <v>43</v>
      </c>
      <c r="G16" s="2" t="s">
        <v>44</v>
      </c>
      <c r="H16" s="2">
        <v>86.5</v>
      </c>
      <c r="I16" s="2">
        <v>86.5</v>
      </c>
      <c r="J16" s="2" t="str">
        <f>_xlfn.DISPIMG("ID_DA2C0B3BE2254C1CACD0F8B314693553",1)</f>
        <v>=DISPIMG("ID_DA2C0B3BE2254C1CACD0F8B314693553",1)</v>
      </c>
      <c r="K16" s="2"/>
      <c r="L16" s="2"/>
    </row>
    <row r="17" ht="63.9" spans="1:12">
      <c r="A17" s="2">
        <v>9</v>
      </c>
      <c r="B17" s="2">
        <v>9</v>
      </c>
      <c r="C17" s="2" t="s">
        <v>45</v>
      </c>
      <c r="D17" s="2" t="s">
        <v>46</v>
      </c>
      <c r="E17" s="2">
        <v>1</v>
      </c>
      <c r="F17" s="2" t="s">
        <v>43</v>
      </c>
      <c r="G17" s="2" t="s">
        <v>47</v>
      </c>
      <c r="H17" s="2">
        <v>43</v>
      </c>
      <c r="I17" s="2">
        <v>43</v>
      </c>
      <c r="J17" s="2" t="str">
        <f>_xlfn.DISPIMG("ID_02F99F792E5D4B3188F860EA7E4E5812",1)</f>
        <v>=DISPIMG("ID_02F99F792E5D4B3188F860EA7E4E5812",1)</v>
      </c>
      <c r="K17" s="2"/>
      <c r="L17" s="2"/>
    </row>
    <row r="18" ht="54.55" spans="1:12">
      <c r="A18" s="2">
        <v>10</v>
      </c>
      <c r="B18" s="2">
        <v>10</v>
      </c>
      <c r="C18" s="2" t="s">
        <v>48</v>
      </c>
      <c r="D18" s="2" t="s">
        <v>49</v>
      </c>
      <c r="E18" s="2">
        <v>2</v>
      </c>
      <c r="F18" s="2" t="s">
        <v>43</v>
      </c>
      <c r="G18" s="2" t="s">
        <v>50</v>
      </c>
      <c r="H18" s="2">
        <v>520</v>
      </c>
      <c r="I18" s="2">
        <f>H18*E18</f>
        <v>1040</v>
      </c>
      <c r="J18" s="2" t="str">
        <f>_xlfn.DISPIMG("ID_1EDC2214362A486AAD27CC5FA0EB8224",1)</f>
        <v>=DISPIMG("ID_1EDC2214362A486AAD27CC5FA0EB8224",1)</v>
      </c>
      <c r="K18" s="2"/>
      <c r="L18" s="2"/>
    </row>
    <row r="19" ht="35.35" spans="1:12">
      <c r="A19" s="2">
        <v>11</v>
      </c>
      <c r="B19" s="2">
        <v>11</v>
      </c>
      <c r="C19" s="2" t="s">
        <v>51</v>
      </c>
      <c r="D19" s="2" t="s">
        <v>52</v>
      </c>
      <c r="E19" s="2">
        <v>1</v>
      </c>
      <c r="F19" s="2" t="s">
        <v>14</v>
      </c>
      <c r="G19" s="2" t="s">
        <v>53</v>
      </c>
      <c r="H19" s="2">
        <v>600</v>
      </c>
      <c r="I19" s="2">
        <f>4.2*1*800</f>
        <v>3360</v>
      </c>
      <c r="J19" s="2" t="str">
        <f>_xlfn.DISPIMG("ID_7355C85A35F44A13982D49B8AFE5AA29",1)</f>
        <v>=DISPIMG("ID_7355C85A35F44A13982D49B8AFE5AA29",1)</v>
      </c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 t="s">
        <v>23</v>
      </c>
      <c r="I20" s="2">
        <f>SUM(I9:I19)</f>
        <v>9321.5</v>
      </c>
      <c r="J20" s="2"/>
      <c r="K20" s="2"/>
      <c r="L20" s="2"/>
    </row>
    <row r="21" spans="1:12">
      <c r="I21" s="3"/>
    </row>
    <row r="22" spans="1:12">
      <c r="I22" s="3"/>
    </row>
    <row r="23" spans="1:12">
      <c r="B23" s="2" t="s">
        <v>1</v>
      </c>
      <c r="C23" s="2" t="s">
        <v>2</v>
      </c>
      <c r="D23" s="2" t="s">
        <v>3</v>
      </c>
      <c r="E23" s="2" t="s">
        <v>4</v>
      </c>
      <c r="F23" s="2" t="s">
        <v>5</v>
      </c>
      <c r="G23" s="2" t="s">
        <v>6</v>
      </c>
      <c r="H23" s="2" t="s">
        <v>7</v>
      </c>
      <c r="I23" s="2"/>
      <c r="J23" s="7" t="s">
        <v>9</v>
      </c>
      <c r="K23" s="2" t="s">
        <v>10</v>
      </c>
      <c r="L23" s="2" t="s">
        <v>11</v>
      </c>
    </row>
    <row r="24" spans="1:12">
      <c r="B24" s="2">
        <v>1</v>
      </c>
      <c r="C24" s="2" t="s">
        <v>54</v>
      </c>
      <c r="D24" s="2" t="s">
        <v>55</v>
      </c>
      <c r="E24" s="2">
        <v>1</v>
      </c>
      <c r="F24" s="2"/>
      <c r="G24" s="2" t="s">
        <v>50</v>
      </c>
      <c r="H24" s="2">
        <v>40</v>
      </c>
      <c r="I24" s="2" t="s">
        <v>56</v>
      </c>
    </row>
    <row r="25" spans="1:12">
      <c r="B25" s="2">
        <v>2</v>
      </c>
      <c r="C25" s="2" t="s">
        <v>57</v>
      </c>
      <c r="D25" s="2" t="s">
        <v>58</v>
      </c>
      <c r="E25" s="2">
        <v>1</v>
      </c>
      <c r="F25" s="2"/>
      <c r="G25" s="2" t="s">
        <v>59</v>
      </c>
      <c r="H25" s="2">
        <v>1200</v>
      </c>
      <c r="I25" s="2"/>
    </row>
    <row r="26" spans="1:12">
      <c r="B26" s="2">
        <v>3</v>
      </c>
      <c r="C26" s="2" t="s">
        <v>60</v>
      </c>
      <c r="D26" s="2" t="s">
        <v>55</v>
      </c>
      <c r="E26" s="2">
        <v>1</v>
      </c>
      <c r="F26" s="2"/>
      <c r="G26" s="2" t="s">
        <v>50</v>
      </c>
      <c r="H26" s="2">
        <v>40</v>
      </c>
      <c r="I26" s="2" t="s">
        <v>56</v>
      </c>
    </row>
    <row r="27" spans="1:12">
      <c r="B27" s="2">
        <v>4</v>
      </c>
      <c r="C27" s="2" t="s">
        <v>61</v>
      </c>
      <c r="D27" s="2" t="s">
        <v>62</v>
      </c>
      <c r="E27" s="2">
        <v>10</v>
      </c>
      <c r="F27" s="2"/>
      <c r="G27" s="2" t="s">
        <v>63</v>
      </c>
      <c r="H27" s="2">
        <v>53</v>
      </c>
      <c r="I27" s="2" t="s">
        <v>64</v>
      </c>
    </row>
    <row r="28" ht="99" customHeight="1" spans="1:12">
      <c r="B28" s="2">
        <v>5</v>
      </c>
      <c r="C28" s="2" t="s">
        <v>65</v>
      </c>
      <c r="D28" s="2"/>
      <c r="E28" s="2">
        <v>1</v>
      </c>
      <c r="F28" s="2"/>
      <c r="G28" s="2" t="s">
        <v>66</v>
      </c>
      <c r="H28" s="2">
        <v>350</v>
      </c>
      <c r="I28" s="2"/>
    </row>
    <row r="29" spans="1:12">
      <c r="B29" s="8"/>
      <c r="C29" s="2"/>
      <c r="D29" s="2"/>
      <c r="E29" s="2"/>
      <c r="F29" s="2"/>
      <c r="G29" s="2"/>
      <c r="H29" s="2" t="s">
        <v>23</v>
      </c>
      <c r="I29" s="2"/>
    </row>
    <row r="31" spans="1:12">
      <c r="H31" s="3"/>
      <c r="I31" s="3"/>
    </row>
    <row r="32" spans="1:12">
      <c r="H32" s="3" t="s">
        <v>67</v>
      </c>
      <c r="I32">
        <f>I6+I9+I10+I11+I12+I13+I14+I15+I16+I17+I18+I19+H24+H25+H26+H27+H28</f>
        <v>14001.515</v>
      </c>
    </row>
  </sheetData>
  <mergeCells count="2">
    <mergeCell ref="A1:L1"/>
    <mergeCell ref="J12:J15"/>
  </mergeCells>
  <pageMargins left="0.0388888888888889" right="0.0388888888888889" top="0.0388888888888889" bottom="0.0388888888888889" header="0.5" footer="0.5"/>
  <pageSetup paperSize="9" scale="73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长相思</cp:lastModifiedBy>
  <dcterms:created xsi:type="dcterms:W3CDTF">2025-12-10T02:16:00Z</dcterms:created>
  <dcterms:modified xsi:type="dcterms:W3CDTF">2026-06-08T01:29:18Z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05A29902A41B4325A9E6AFE3710BB5AB_13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